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Instructions" sheetId="1" state="visible" r:id="rId1"/>
    <sheet xmlns:r="http://schemas.openxmlformats.org/officeDocument/2006/relationships" name="Estimate" sheetId="2" state="visible" r:id="rId2"/>
    <sheet xmlns:r="http://schemas.openxmlformats.org/officeDocument/2006/relationships" name="Summary" sheetId="3" state="visible" r:id="rId3"/>
    <sheet xmlns:r="http://schemas.openxmlformats.org/officeDocument/2006/relationships" name="Labor units" sheetId="4" state="visible" r:id="rId4"/>
  </sheets>
  <definedNames>
    <definedName name="_xlnm.Print_Area" localSheetId="0">'Instructions'!$A$1:$A$17</definedName>
    <definedName name="_xlnm.Print_Titles" localSheetId="1">'Estimate'!$8:$8</definedName>
    <definedName name="_xlnm.Print_Area" localSheetId="1">'Estimate'!$A$1:$I$82</definedName>
    <definedName name="_xlnm.Print_Area" localSheetId="2">'Summary'!$A$1:$B$40</definedName>
    <definedName name="_xlnm.Print_Titles" localSheetId="3">'Labor units'!$4:$4</definedName>
    <definedName name="_xlnm.Print_Area" localSheetId="3">'Labor units'!$A$1:$F$46</definedName>
  </definedNames>
  <calcPr calcId="124519" fullCalcOnLoad="1"/>
</workbook>
</file>

<file path=xl/styles.xml><?xml version="1.0" encoding="utf-8"?>
<styleSheet xmlns="http://schemas.openxmlformats.org/spreadsheetml/2006/main">
  <numFmts count="4">
    <numFmt numFmtId="164" formatCode="#,##0.##"/>
    <numFmt numFmtId="165" formatCode="#,##0.00;-#,##0.00;&quot;&quot;"/>
    <numFmt numFmtId="166" formatCode="0.000"/>
    <numFmt numFmtId="167" formatCode="0.0%"/>
  </numFmts>
  <fonts count="9">
    <font>
      <name val="Calibri"/>
      <family val="2"/>
      <color theme="1"/>
      <sz val="11"/>
      <scheme val="minor"/>
    </font>
    <font>
      <name val="Calibri"/>
      <b val="1"/>
      <sz val="16"/>
    </font>
    <font>
      <name val="Calibri"/>
      <b val="1"/>
      <sz val="12"/>
    </font>
    <font>
      <name val="Calibri"/>
      <sz val="11"/>
    </font>
    <font>
      <name val="Calibri"/>
      <i val="1"/>
      <color rgb="006E6E73"/>
      <sz val="9"/>
    </font>
    <font>
      <name val="Calibri"/>
      <b val="1"/>
      <sz val="10"/>
    </font>
    <font>
      <name val="Calibri"/>
      <sz val="10"/>
    </font>
    <font>
      <name val="Calibri"/>
      <b val="1"/>
      <color rgb="00FFFFFF"/>
      <sz val="10"/>
    </font>
    <font>
      <name val="Calibri"/>
      <b val="1"/>
      <color rgb="00FFFFFF"/>
      <sz val="11"/>
    </font>
  </fonts>
  <fills count="5">
    <fill>
      <patternFill/>
    </fill>
    <fill>
      <patternFill patternType="gray125"/>
    </fill>
    <fill>
      <patternFill patternType="solid">
        <fgColor rgb="001D1D1F"/>
      </patternFill>
    </fill>
    <fill>
      <patternFill patternType="solid">
        <fgColor rgb="00E5E5E5"/>
      </patternFill>
    </fill>
    <fill>
      <patternFill patternType="solid">
        <fgColor rgb="00F2F2F2"/>
      </patternFill>
    </fill>
  </fills>
  <borders count="3">
    <border>
      <left/>
      <right/>
      <top/>
      <bottom/>
      <diagonal/>
    </border>
    <border>
      <bottom style="thin">
        <color rgb="00BFBFBF"/>
      </bottom>
    </border>
    <border>
      <left style="thin">
        <color rgb="00BFBFBF"/>
      </left>
      <right style="thin">
        <color rgb="00BFBFBF"/>
      </right>
      <top style="thin">
        <color rgb="00BFBFBF"/>
      </top>
      <bottom style="thin">
        <color rgb="00BFBFBF"/>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0" borderId="0" pivotButton="0" quotePrefix="0" xfId="0"/>
    <xf numFmtId="0" fontId="6" fillId="0" borderId="1" pivotButton="0" quotePrefix="0" xfId="0"/>
    <xf numFmtId="0" fontId="7" fillId="2" borderId="2" applyAlignment="1" pivotButton="0" quotePrefix="0" xfId="0">
      <alignment horizontal="center" vertical="center" wrapText="1"/>
    </xf>
    <xf numFmtId="0" fontId="5" fillId="3" borderId="2" pivotButton="0" quotePrefix="0" xfId="0"/>
    <xf numFmtId="0" fontId="6" fillId="0" borderId="2" pivotButton="0" quotePrefix="0" xfId="0"/>
    <xf numFmtId="164" fontId="6" fillId="0" borderId="2" pivotButton="0" quotePrefix="0" xfId="0"/>
    <xf numFmtId="165" fontId="6" fillId="0" borderId="2" pivotButton="0" quotePrefix="0" xfId="0"/>
    <xf numFmtId="165" fontId="6" fillId="4" borderId="2" pivotButton="0" quotePrefix="0" xfId="0"/>
    <xf numFmtId="166" fontId="6" fillId="0" borderId="2" pivotButton="0" quotePrefix="0" xfId="0"/>
    <xf numFmtId="0" fontId="5" fillId="4" borderId="2" pivotButton="0" quotePrefix="0" xfId="0"/>
    <xf numFmtId="165" fontId="5" fillId="4" borderId="2" pivotButton="0" quotePrefix="0" xfId="0"/>
    <xf numFmtId="165" fontId="5" fillId="3" borderId="2" pivotButton="0" quotePrefix="0" xfId="0"/>
    <xf numFmtId="0" fontId="8" fillId="2" borderId="0" pivotButton="0" quotePrefix="0" xfId="0"/>
    <xf numFmtId="0" fontId="0" fillId="2" borderId="0" pivotButton="0" quotePrefix="0" xfId="0"/>
    <xf numFmtId="167" fontId="6" fillId="0" borderId="2" pivotButton="0" quotePrefix="0" xfId="0"/>
    <xf numFmtId="0" fontId="5" fillId="0" borderId="2" pivotButton="0" quotePrefix="0" xfId="0"/>
    <xf numFmtId="2" fontId="6" fillId="0" borderId="2" pivotButton="0" quotePrefix="0" xfId="0"/>
    <xf numFmtId="167" fontId="6" fillId="4"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7"/>
  <sheetViews>
    <sheetView showGridLines="0" workbookViewId="0">
      <selection activeCell="A1" sqref="A1"/>
    </sheetView>
  </sheetViews>
  <sheetFormatPr baseColWidth="8" defaultRowHeight="15"/>
  <cols>
    <col width="110" customWidth="1" min="1" max="1"/>
  </cols>
  <sheetData>
    <row r="1">
      <c r="A1" s="1" t="inlineStr">
        <is>
          <t>Electrical estimate template: how to use it</t>
        </is>
      </c>
    </row>
    <row r="3">
      <c r="A3" s="2" t="inlineStr">
        <is>
          <t>What this workbook does</t>
        </is>
      </c>
    </row>
    <row r="4" ht="62" customHeight="1">
      <c r="A4" s="3" t="inlineStr">
        <is>
          <t>It turns a takeoff into a bid price. The Estimate tab extends material (quantity x unit cost) and labor hours (quantity x labor unit). The Summary tab adds sales tax, applies a difficulty factor and your labor rate, adds equipment, subcontracts, permits and general conditions, then applies overhead and profit as markups to reach the bid price.</t>
        </is>
      </c>
    </row>
    <row r="5">
      <c r="A5" s="2" t="inlineStr">
        <is>
          <t>Estimate tab</t>
        </is>
      </c>
    </row>
    <row r="6" ht="62" customHeight="1">
      <c r="A6" s="3" t="inlineStr">
        <is>
          <t>1. Fill in the project block. 2. Enter quantities from your takeoff. 3. Pick the unit: EA (each), LF (linear foot), C (per 100) or M (per 1,000), LOT. When the unit is C or M, the unit cost and the labor unit are read as per 100 or per 1,000, the way wire and conduit are usually priced, and the extensions divide automatically.</t>
        </is>
      </c>
    </row>
    <row r="7" ht="62" customHeight="1">
      <c r="A7" s="3" t="inlineStr">
        <is>
          <t>4. Enter your material unit cost from a current supplier quote or price service. 5. Enter labor units as hours per unit (or per 100 / per 1,000 for C and M). Section subtotals and the grand total update by themselves. Add rows inside a section above its subtotal row and the subtotal range will grow to include them.</t>
        </is>
      </c>
    </row>
    <row r="8">
      <c r="A8" s="2" t="inlineStr">
        <is>
          <t>Where labor units come from</t>
        </is>
      </c>
    </row>
    <row r="9" ht="77" customHeight="1">
      <c r="A9" s="3" t="inlineStr">
        <is>
          <t>The most reliable labor units are your own: hours per unit measured on finished jobs (hours charged to a cost code divided by the installed quantity). The Labor units tab is a place to keep them. Published manuals exist, such as the NECA Manual of Labor Units, but they are copyrighted and sold by their publishers; this template does not include their values. Whatever source you use, adjust it with the difficulty factor rather than editing every line.</t>
        </is>
      </c>
    </row>
    <row r="10">
      <c r="A10" s="2" t="inlineStr">
        <is>
          <t>Summary tab</t>
        </is>
      </c>
    </row>
    <row r="11" ht="77" customHeight="1">
      <c r="A11" s="3" t="inlineStr">
        <is>
          <t>Enter the sales tax rate that applies to materials in your state, a difficulty factor (1.00 is normal conditions; higher for work at height, occupied buildings, tight schedules), your burdened labor rate per hour (wages plus payroll taxes, insurance and benefits), and the direct cost lines. Overhead and profit are entered as markup percentages. The sheet also shows the profit as a margin of the bid price so you can compare the two.</t>
        </is>
      </c>
    </row>
    <row r="12">
      <c r="A12" s="2" t="inlineStr">
        <is>
          <t>Markup vs margin</t>
        </is>
      </c>
    </row>
    <row r="13" ht="47" customHeight="1">
      <c r="A13" s="3" t="inlineStr">
        <is>
          <t>Markup is a percent of cost. Margin is a percent of the selling price. A 10% markup on $100,000 of cost gives a $110,000 price, and the $10,000 profit is a 9.1% margin. To hit a target margin, divide cost by (1 minus the margin): $100,000 / 0.90 = $111,111 for a 10% margin.</t>
        </is>
      </c>
    </row>
    <row r="14">
      <c r="A14" s="2" t="inlineStr">
        <is>
          <t>Cell colors</t>
        </is>
      </c>
    </row>
    <row r="15" ht="17" customHeight="1">
      <c r="A15" s="3" t="inlineStr">
        <is>
          <t>White cells are for your input. Light gray cells hold formulas. Nothing is locked.</t>
        </is>
      </c>
    </row>
    <row r="17">
      <c r="A17" s="4" t="inlineStr">
        <is>
          <t>Template by AmpCount, ampcount.com</t>
        </is>
      </c>
    </row>
  </sheetData>
  <pageMargins left="0.4" right="0.4" top="0.6" bottom="0.6" header="0.5" footer="0.5"/>
  <pageSetup orientation="portrait" paperSize="1" fitToHeight="0" fitToWidth="1"/>
  <headerFooter>
    <oddHeader/>
    <oddFooter>&amp;L&amp;8 Template by AmpCount, ampcount.com&amp;R&amp;8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82"/>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11" customWidth="1" min="1" max="1"/>
    <col width="40" customWidth="1" min="2" max="2"/>
    <col width="9" customWidth="1" min="3" max="3"/>
    <col width="7" customWidth="1" min="4" max="4"/>
    <col width="13" customWidth="1" min="5" max="5"/>
    <col width="14" customWidth="1" min="6" max="6"/>
    <col width="12" customWidth="1" min="7" max="7"/>
    <col width="12" customWidth="1" min="8" max="8"/>
    <col width="30" customWidth="1" min="9" max="9"/>
  </cols>
  <sheetData>
    <row r="1">
      <c r="A1" s="1" t="inlineStr">
        <is>
          <t>Electrical Estimate</t>
        </is>
      </c>
    </row>
    <row r="3">
      <c r="A3" s="5" t="inlineStr">
        <is>
          <t>Project</t>
        </is>
      </c>
      <c r="B3" s="6" t="n"/>
      <c r="C3" s="6" t="n"/>
      <c r="D3" s="6" t="n"/>
      <c r="E3" s="6" t="n"/>
    </row>
    <row r="4">
      <c r="A4" s="5" t="inlineStr">
        <is>
          <t>Customer / GC</t>
        </is>
      </c>
      <c r="B4" s="6" t="n"/>
      <c r="C4" s="6" t="n"/>
      <c r="D4" s="6" t="n"/>
      <c r="E4" s="6" t="n"/>
    </row>
    <row r="5">
      <c r="A5" s="5" t="inlineStr">
        <is>
          <t>Estimator</t>
        </is>
      </c>
      <c r="B5" s="6" t="n"/>
      <c r="C5" s="6" t="n"/>
      <c r="D5" s="6" t="n"/>
      <c r="E5" s="6" t="n"/>
    </row>
    <row r="6">
      <c r="A6" s="5" t="inlineStr">
        <is>
          <t>Bid date</t>
        </is>
      </c>
      <c r="B6" s="6" t="n"/>
      <c r="C6" s="6" t="n"/>
      <c r="D6" s="6" t="n"/>
      <c r="E6" s="6" t="n"/>
    </row>
    <row r="8" ht="30" customHeight="1">
      <c r="A8" s="7" t="inlineStr">
        <is>
          <t>Item code</t>
        </is>
      </c>
      <c r="B8" s="7" t="inlineStr">
        <is>
          <t>Description</t>
        </is>
      </c>
      <c r="C8" s="7" t="inlineStr">
        <is>
          <t>Qty</t>
        </is>
      </c>
      <c r="D8" s="7" t="inlineStr">
        <is>
          <t>Unit</t>
        </is>
      </c>
      <c r="E8" s="7" t="inlineStr">
        <is>
          <t>Material unit cost</t>
        </is>
      </c>
      <c r="F8" s="7" t="inlineStr">
        <is>
          <t>Material total</t>
        </is>
      </c>
      <c r="G8" s="7" t="inlineStr">
        <is>
          <t>Labor unit (hrs)</t>
        </is>
      </c>
      <c r="H8" s="7" t="inlineStr">
        <is>
          <t>Labor hours</t>
        </is>
      </c>
      <c r="I8" s="7" t="inlineStr">
        <is>
          <t>Notes</t>
        </is>
      </c>
    </row>
    <row r="9">
      <c r="A9" s="8" t="inlineStr">
        <is>
          <t>Service and distribution</t>
        </is>
      </c>
      <c r="B9" s="8" t="n"/>
      <c r="C9" s="8" t="n"/>
      <c r="D9" s="8" t="n"/>
      <c r="E9" s="8" t="n"/>
      <c r="F9" s="8" t="n"/>
      <c r="G9" s="8" t="n"/>
      <c r="H9" s="8" t="n"/>
      <c r="I9" s="8" t="n"/>
    </row>
    <row r="10">
      <c r="A10" s="9" t="n"/>
      <c r="B10" s="9" t="inlineStr">
        <is>
          <t>Main switchboard or service panel</t>
        </is>
      </c>
      <c r="C10" s="10" t="n"/>
      <c r="D10" s="9" t="n"/>
      <c r="E10" s="11" t="n"/>
      <c r="F10" s="12">
        <f>IF(OR(C10="",E10=""),"",C10*E10/IF(D10="C",100,IF(D10="M",1000,1)))</f>
        <v/>
      </c>
      <c r="G10" s="13" t="n"/>
      <c r="H10" s="12">
        <f>IF(OR(C10="",G10=""),"",C10*G10/IF(D10="C",100,IF(D10="M",1000,1)))</f>
        <v/>
      </c>
      <c r="I10" s="9" t="n"/>
    </row>
    <row r="11">
      <c r="A11" s="9" t="n"/>
      <c r="B11" s="9" t="inlineStr">
        <is>
          <t>Panelboard</t>
        </is>
      </c>
      <c r="C11" s="10" t="n"/>
      <c r="D11" s="9" t="n"/>
      <c r="E11" s="11" t="n"/>
      <c r="F11" s="12">
        <f>IF(OR(C11="",E11=""),"",C11*E11/IF(D11="C",100,IF(D11="M",1000,1)))</f>
        <v/>
      </c>
      <c r="G11" s="13" t="n"/>
      <c r="H11" s="12">
        <f>IF(OR(C11="",G11=""),"",C11*G11/IF(D11="C",100,IF(D11="M",1000,1)))</f>
        <v/>
      </c>
      <c r="I11" s="9" t="n"/>
    </row>
    <row r="12">
      <c r="A12" s="9" t="n"/>
      <c r="B12" s="9" t="inlineStr">
        <is>
          <t>Dry type transformer</t>
        </is>
      </c>
      <c r="C12" s="10" t="n"/>
      <c r="D12" s="9" t="n"/>
      <c r="E12" s="11" t="n"/>
      <c r="F12" s="12">
        <f>IF(OR(C12="",E12=""),"",C12*E12/IF(D12="C",100,IF(D12="M",1000,1)))</f>
        <v/>
      </c>
      <c r="G12" s="13" t="n"/>
      <c r="H12" s="12">
        <f>IF(OR(C12="",G12=""),"",C12*G12/IF(D12="C",100,IF(D12="M",1000,1)))</f>
        <v/>
      </c>
      <c r="I12" s="9" t="n"/>
    </row>
    <row r="13">
      <c r="A13" s="9" t="n"/>
      <c r="B13" s="9" t="inlineStr">
        <is>
          <t>Disconnect switch</t>
        </is>
      </c>
      <c r="C13" s="10" t="n"/>
      <c r="D13" s="9" t="n"/>
      <c r="E13" s="11" t="n"/>
      <c r="F13" s="12">
        <f>IF(OR(C13="",E13=""),"",C13*E13/IF(D13="C",100,IF(D13="M",1000,1)))</f>
        <v/>
      </c>
      <c r="G13" s="13" t="n"/>
      <c r="H13" s="12">
        <f>IF(OR(C13="",G13=""),"",C13*G13/IF(D13="C",100,IF(D13="M",1000,1)))</f>
        <v/>
      </c>
      <c r="I13" s="9" t="n"/>
    </row>
    <row r="14">
      <c r="A14" s="9" t="n"/>
      <c r="B14" s="9" t="inlineStr">
        <is>
          <t>Grounding electrode system</t>
        </is>
      </c>
      <c r="C14" s="10" t="n"/>
      <c r="D14" s="9" t="n"/>
      <c r="E14" s="11" t="n"/>
      <c r="F14" s="12">
        <f>IF(OR(C14="",E14=""),"",C14*E14/IF(D14="C",100,IF(D14="M",1000,1)))</f>
        <v/>
      </c>
      <c r="G14" s="13" t="n"/>
      <c r="H14" s="12">
        <f>IF(OR(C14="",G14=""),"",C14*G14/IF(D14="C",100,IF(D14="M",1000,1)))</f>
        <v/>
      </c>
      <c r="I14" s="9" t="n"/>
    </row>
    <row r="15">
      <c r="A15" s="9" t="n"/>
      <c r="B15" s="9" t="inlineStr">
        <is>
          <t>Meter base or CT cabinet</t>
        </is>
      </c>
      <c r="C15" s="10" t="n"/>
      <c r="D15" s="9" t="n"/>
      <c r="E15" s="11" t="n"/>
      <c r="F15" s="12">
        <f>IF(OR(C15="",E15=""),"",C15*E15/IF(D15="C",100,IF(D15="M",1000,1)))</f>
        <v/>
      </c>
      <c r="G15" s="13" t="n"/>
      <c r="H15" s="12">
        <f>IF(OR(C15="",G15=""),"",C15*G15/IF(D15="C",100,IF(D15="M",1000,1)))</f>
        <v/>
      </c>
      <c r="I15" s="9" t="n"/>
    </row>
    <row r="16">
      <c r="A16" s="9" t="n"/>
      <c r="B16" s="9" t="n"/>
      <c r="C16" s="10" t="n"/>
      <c r="D16" s="9" t="n"/>
      <c r="E16" s="11" t="n"/>
      <c r="F16" s="12">
        <f>IF(OR(C16="",E16=""),"",C16*E16/IF(D16="C",100,IF(D16="M",1000,1)))</f>
        <v/>
      </c>
      <c r="G16" s="13" t="n"/>
      <c r="H16" s="12">
        <f>IF(OR(C16="",G16=""),"",C16*G16/IF(D16="C",100,IF(D16="M",1000,1)))</f>
        <v/>
      </c>
      <c r="I16" s="9" t="n"/>
    </row>
    <row r="17">
      <c r="A17" s="14" t="n"/>
      <c r="B17" s="14" t="inlineStr">
        <is>
          <t>Subtotal, service and distribution</t>
        </is>
      </c>
      <c r="C17" s="14" t="n"/>
      <c r="D17" s="14" t="n"/>
      <c r="E17" s="14" t="n"/>
      <c r="F17" s="15">
        <f>SUM(F10:F16)</f>
        <v/>
      </c>
      <c r="G17" s="14" t="n"/>
      <c r="H17" s="15">
        <f>SUM(H10:H16)</f>
        <v/>
      </c>
      <c r="I17" s="14" t="n"/>
    </row>
    <row r="19">
      <c r="A19" s="8" t="inlineStr">
        <is>
          <t>Feeders</t>
        </is>
      </c>
      <c r="B19" s="8" t="n"/>
      <c r="C19" s="8" t="n"/>
      <c r="D19" s="8" t="n"/>
      <c r="E19" s="8" t="n"/>
      <c r="F19" s="8" t="n"/>
      <c r="G19" s="8" t="n"/>
      <c r="H19" s="8" t="n"/>
      <c r="I19" s="8" t="n"/>
    </row>
    <row r="20">
      <c r="A20" s="9" t="n"/>
      <c r="B20" s="9" t="inlineStr">
        <is>
          <t>Feeder conduit</t>
        </is>
      </c>
      <c r="C20" s="10" t="n"/>
      <c r="D20" s="9" t="n"/>
      <c r="E20" s="11" t="n"/>
      <c r="F20" s="12">
        <f>IF(OR(C20="",E20=""),"",C20*E20/IF(D20="C",100,IF(D20="M",1000,1)))</f>
        <v/>
      </c>
      <c r="G20" s="13" t="n"/>
      <c r="H20" s="12">
        <f>IF(OR(C20="",G20=""),"",C20*G20/IF(D20="C",100,IF(D20="M",1000,1)))</f>
        <v/>
      </c>
      <c r="I20" s="9" t="n"/>
    </row>
    <row r="21">
      <c r="A21" s="9" t="n"/>
      <c r="B21" s="9" t="inlineStr">
        <is>
          <t>Feeder conductors</t>
        </is>
      </c>
      <c r="C21" s="10" t="n"/>
      <c r="D21" s="9" t="n"/>
      <c r="E21" s="11" t="n"/>
      <c r="F21" s="12">
        <f>IF(OR(C21="",E21=""),"",C21*E21/IF(D21="C",100,IF(D21="M",1000,1)))</f>
        <v/>
      </c>
      <c r="G21" s="13" t="n"/>
      <c r="H21" s="12">
        <f>IF(OR(C21="",G21=""),"",C21*G21/IF(D21="C",100,IF(D21="M",1000,1)))</f>
        <v/>
      </c>
      <c r="I21" s="9" t="n"/>
    </row>
    <row r="22">
      <c r="A22" s="9" t="n"/>
      <c r="B22" s="9" t="inlineStr">
        <is>
          <t>Feeder terminations</t>
        </is>
      </c>
      <c r="C22" s="10" t="n"/>
      <c r="D22" s="9" t="n"/>
      <c r="E22" s="11" t="n"/>
      <c r="F22" s="12">
        <f>IF(OR(C22="",E22=""),"",C22*E22/IF(D22="C",100,IF(D22="M",1000,1)))</f>
        <v/>
      </c>
      <c r="G22" s="13" t="n"/>
      <c r="H22" s="12">
        <f>IF(OR(C22="",G22=""),"",C22*G22/IF(D22="C",100,IF(D22="M",1000,1)))</f>
        <v/>
      </c>
      <c r="I22" s="9" t="n"/>
    </row>
    <row r="23">
      <c r="A23" s="9" t="n"/>
      <c r="B23" s="9" t="inlineStr">
        <is>
          <t>Pull boxes</t>
        </is>
      </c>
      <c r="C23" s="10" t="n"/>
      <c r="D23" s="9" t="n"/>
      <c r="E23" s="11" t="n"/>
      <c r="F23" s="12">
        <f>IF(OR(C23="",E23=""),"",C23*E23/IF(D23="C",100,IF(D23="M",1000,1)))</f>
        <v/>
      </c>
      <c r="G23" s="13" t="n"/>
      <c r="H23" s="12">
        <f>IF(OR(C23="",G23=""),"",C23*G23/IF(D23="C",100,IF(D23="M",1000,1)))</f>
        <v/>
      </c>
      <c r="I23" s="9" t="n"/>
    </row>
    <row r="24">
      <c r="A24" s="9" t="n"/>
      <c r="B24" s="9" t="n"/>
      <c r="C24" s="10" t="n"/>
      <c r="D24" s="9" t="n"/>
      <c r="E24" s="11" t="n"/>
      <c r="F24" s="12">
        <f>IF(OR(C24="",E24=""),"",C24*E24/IF(D24="C",100,IF(D24="M",1000,1)))</f>
        <v/>
      </c>
      <c r="G24" s="13" t="n"/>
      <c r="H24" s="12">
        <f>IF(OR(C24="",G24=""),"",C24*G24/IF(D24="C",100,IF(D24="M",1000,1)))</f>
        <v/>
      </c>
      <c r="I24" s="9" t="n"/>
    </row>
    <row r="25">
      <c r="A25" s="14" t="n"/>
      <c r="B25" s="14" t="inlineStr">
        <is>
          <t>Subtotal, feeders</t>
        </is>
      </c>
      <c r="C25" s="14" t="n"/>
      <c r="D25" s="14" t="n"/>
      <c r="E25" s="14" t="n"/>
      <c r="F25" s="15">
        <f>SUM(F20:F24)</f>
        <v/>
      </c>
      <c r="G25" s="14" t="n"/>
      <c r="H25" s="15">
        <f>SUM(H20:H24)</f>
        <v/>
      </c>
      <c r="I25" s="14" t="n"/>
    </row>
    <row r="27">
      <c r="A27" s="8" t="inlineStr">
        <is>
          <t>Branch conduit, cable and boxes</t>
        </is>
      </c>
      <c r="B27" s="8" t="n"/>
      <c r="C27" s="8" t="n"/>
      <c r="D27" s="8" t="n"/>
      <c r="E27" s="8" t="n"/>
      <c r="F27" s="8" t="n"/>
      <c r="G27" s="8" t="n"/>
      <c r="H27" s="8" t="n"/>
      <c r="I27" s="8" t="n"/>
    </row>
    <row r="28">
      <c r="A28" s="9" t="n"/>
      <c r="B28" s="9" t="inlineStr">
        <is>
          <t>EMT conduit, 3/4 in.</t>
        </is>
      </c>
      <c r="C28" s="10" t="n"/>
      <c r="D28" s="9" t="n"/>
      <c r="E28" s="11" t="n"/>
      <c r="F28" s="12">
        <f>IF(OR(C28="",E28=""),"",C28*E28/IF(D28="C",100,IF(D28="M",1000,1)))</f>
        <v/>
      </c>
      <c r="G28" s="13" t="n"/>
      <c r="H28" s="12">
        <f>IF(OR(C28="",G28=""),"",C28*G28/IF(D28="C",100,IF(D28="M",1000,1)))</f>
        <v/>
      </c>
      <c r="I28" s="9" t="n"/>
    </row>
    <row r="29">
      <c r="A29" s="9" t="n"/>
      <c r="B29" s="9" t="inlineStr">
        <is>
          <t>THHN conductor, #12</t>
        </is>
      </c>
      <c r="C29" s="10" t="n"/>
      <c r="D29" s="9" t="n"/>
      <c r="E29" s="11" t="n"/>
      <c r="F29" s="12">
        <f>IF(OR(C29="",E29=""),"",C29*E29/IF(D29="C",100,IF(D29="M",1000,1)))</f>
        <v/>
      </c>
      <c r="G29" s="13" t="n"/>
      <c r="H29" s="12">
        <f>IF(OR(C29="",G29=""),"",C29*G29/IF(D29="C",100,IF(D29="M",1000,1)))</f>
        <v/>
      </c>
      <c r="I29" s="9" t="n"/>
    </row>
    <row r="30">
      <c r="A30" s="9" t="n"/>
      <c r="B30" s="9" t="inlineStr">
        <is>
          <t>MC cable, 12/2</t>
        </is>
      </c>
      <c r="C30" s="10" t="n"/>
      <c r="D30" s="9" t="n"/>
      <c r="E30" s="11" t="n"/>
      <c r="F30" s="12">
        <f>IF(OR(C30="",E30=""),"",C30*E30/IF(D30="C",100,IF(D30="M",1000,1)))</f>
        <v/>
      </c>
      <c r="G30" s="13" t="n"/>
      <c r="H30" s="12">
        <f>IF(OR(C30="",G30=""),"",C30*G30/IF(D30="C",100,IF(D30="M",1000,1)))</f>
        <v/>
      </c>
      <c r="I30" s="9" t="n"/>
    </row>
    <row r="31">
      <c r="A31" s="9" t="n"/>
      <c r="B31" s="9" t="inlineStr">
        <is>
          <t>4 in. square box with ring</t>
        </is>
      </c>
      <c r="C31" s="10" t="n"/>
      <c r="D31" s="9" t="n"/>
      <c r="E31" s="11" t="n"/>
      <c r="F31" s="12">
        <f>IF(OR(C31="",E31=""),"",C31*E31/IF(D31="C",100,IF(D31="M",1000,1)))</f>
        <v/>
      </c>
      <c r="G31" s="13" t="n"/>
      <c r="H31" s="12">
        <f>IF(OR(C31="",G31=""),"",C31*G31/IF(D31="C",100,IF(D31="M",1000,1)))</f>
        <v/>
      </c>
      <c r="I31" s="9" t="n"/>
    </row>
    <row r="32">
      <c r="A32" s="9" t="n"/>
      <c r="B32" s="9" t="inlineStr">
        <is>
          <t>Fittings, straps and supports</t>
        </is>
      </c>
      <c r="C32" s="10" t="n"/>
      <c r="D32" s="9" t="n"/>
      <c r="E32" s="11" t="n"/>
      <c r="F32" s="12">
        <f>IF(OR(C32="",E32=""),"",C32*E32/IF(D32="C",100,IF(D32="M",1000,1)))</f>
        <v/>
      </c>
      <c r="G32" s="13" t="n"/>
      <c r="H32" s="12">
        <f>IF(OR(C32="",G32=""),"",C32*G32/IF(D32="C",100,IF(D32="M",1000,1)))</f>
        <v/>
      </c>
      <c r="I32" s="9" t="n"/>
    </row>
    <row r="33">
      <c r="A33" s="9" t="n"/>
      <c r="B33" s="9" t="inlineStr">
        <is>
          <t>Device and fixture whips</t>
        </is>
      </c>
      <c r="C33" s="10" t="n"/>
      <c r="D33" s="9" t="n"/>
      <c r="E33" s="11" t="n"/>
      <c r="F33" s="12">
        <f>IF(OR(C33="",E33=""),"",C33*E33/IF(D33="C",100,IF(D33="M",1000,1)))</f>
        <v/>
      </c>
      <c r="G33" s="13" t="n"/>
      <c r="H33" s="12">
        <f>IF(OR(C33="",G33=""),"",C33*G33/IF(D33="C",100,IF(D33="M",1000,1)))</f>
        <v/>
      </c>
      <c r="I33" s="9" t="n"/>
    </row>
    <row r="34">
      <c r="A34" s="9" t="n"/>
      <c r="B34" s="9" t="n"/>
      <c r="C34" s="10" t="n"/>
      <c r="D34" s="9" t="n"/>
      <c r="E34" s="11" t="n"/>
      <c r="F34" s="12">
        <f>IF(OR(C34="",E34=""),"",C34*E34/IF(D34="C",100,IF(D34="M",1000,1)))</f>
        <v/>
      </c>
      <c r="G34" s="13" t="n"/>
      <c r="H34" s="12">
        <f>IF(OR(C34="",G34=""),"",C34*G34/IF(D34="C",100,IF(D34="M",1000,1)))</f>
        <v/>
      </c>
      <c r="I34" s="9" t="n"/>
    </row>
    <row r="35">
      <c r="A35" s="14" t="n"/>
      <c r="B35" s="14" t="inlineStr">
        <is>
          <t>Subtotal, branch conduit, cable and boxes</t>
        </is>
      </c>
      <c r="C35" s="14" t="n"/>
      <c r="D35" s="14" t="n"/>
      <c r="E35" s="14" t="n"/>
      <c r="F35" s="15">
        <f>SUM(F28:F34)</f>
        <v/>
      </c>
      <c r="G35" s="14" t="n"/>
      <c r="H35" s="15">
        <f>SUM(H28:H34)</f>
        <v/>
      </c>
      <c r="I35" s="14" t="n"/>
    </row>
    <row r="37">
      <c r="A37" s="8" t="inlineStr">
        <is>
          <t>Wiring devices</t>
        </is>
      </c>
      <c r="B37" s="8" t="n"/>
      <c r="C37" s="8" t="n"/>
      <c r="D37" s="8" t="n"/>
      <c r="E37" s="8" t="n"/>
      <c r="F37" s="8" t="n"/>
      <c r="G37" s="8" t="n"/>
      <c r="H37" s="8" t="n"/>
      <c r="I37" s="8" t="n"/>
    </row>
    <row r="38">
      <c r="A38" s="9" t="n"/>
      <c r="B38" s="9" t="inlineStr">
        <is>
          <t>Duplex receptacle, 20A</t>
        </is>
      </c>
      <c r="C38" s="10" t="n"/>
      <c r="D38" s="9" t="n"/>
      <c r="E38" s="11" t="n"/>
      <c r="F38" s="12">
        <f>IF(OR(C38="",E38=""),"",C38*E38/IF(D38="C",100,IF(D38="M",1000,1)))</f>
        <v/>
      </c>
      <c r="G38" s="13" t="n"/>
      <c r="H38" s="12">
        <f>IF(OR(C38="",G38=""),"",C38*G38/IF(D38="C",100,IF(D38="M",1000,1)))</f>
        <v/>
      </c>
      <c r="I38" s="9" t="n"/>
    </row>
    <row r="39">
      <c r="A39" s="9" t="n"/>
      <c r="B39" s="9" t="inlineStr">
        <is>
          <t>GFCI receptacle</t>
        </is>
      </c>
      <c r="C39" s="10" t="n"/>
      <c r="D39" s="9" t="n"/>
      <c r="E39" s="11" t="n"/>
      <c r="F39" s="12">
        <f>IF(OR(C39="",E39=""),"",C39*E39/IF(D39="C",100,IF(D39="M",1000,1)))</f>
        <v/>
      </c>
      <c r="G39" s="13" t="n"/>
      <c r="H39" s="12">
        <f>IF(OR(C39="",G39=""),"",C39*G39/IF(D39="C",100,IF(D39="M",1000,1)))</f>
        <v/>
      </c>
      <c r="I39" s="9" t="n"/>
    </row>
    <row r="40">
      <c r="A40" s="9" t="n"/>
      <c r="B40" s="9" t="inlineStr">
        <is>
          <t>Single pole switch</t>
        </is>
      </c>
      <c r="C40" s="10" t="n"/>
      <c r="D40" s="9" t="n"/>
      <c r="E40" s="11" t="n"/>
      <c r="F40" s="12">
        <f>IF(OR(C40="",E40=""),"",C40*E40/IF(D40="C",100,IF(D40="M",1000,1)))</f>
        <v/>
      </c>
      <c r="G40" s="13" t="n"/>
      <c r="H40" s="12">
        <f>IF(OR(C40="",G40=""),"",C40*G40/IF(D40="C",100,IF(D40="M",1000,1)))</f>
        <v/>
      </c>
      <c r="I40" s="9" t="n"/>
    </row>
    <row r="41">
      <c r="A41" s="9" t="n"/>
      <c r="B41" s="9" t="inlineStr">
        <is>
          <t>Three-way switch</t>
        </is>
      </c>
      <c r="C41" s="10" t="n"/>
      <c r="D41" s="9" t="n"/>
      <c r="E41" s="11" t="n"/>
      <c r="F41" s="12">
        <f>IF(OR(C41="",E41=""),"",C41*E41/IF(D41="C",100,IF(D41="M",1000,1)))</f>
        <v/>
      </c>
      <c r="G41" s="13" t="n"/>
      <c r="H41" s="12">
        <f>IF(OR(C41="",G41=""),"",C41*G41/IF(D41="C",100,IF(D41="M",1000,1)))</f>
        <v/>
      </c>
      <c r="I41" s="9" t="n"/>
    </row>
    <row r="42">
      <c r="A42" s="9" t="n"/>
      <c r="B42" s="9" t="inlineStr">
        <is>
          <t>Dimmer switch</t>
        </is>
      </c>
      <c r="C42" s="10" t="n"/>
      <c r="D42" s="9" t="n"/>
      <c r="E42" s="11" t="n"/>
      <c r="F42" s="12">
        <f>IF(OR(C42="",E42=""),"",C42*E42/IF(D42="C",100,IF(D42="M",1000,1)))</f>
        <v/>
      </c>
      <c r="G42" s="13" t="n"/>
      <c r="H42" s="12">
        <f>IF(OR(C42="",G42=""),"",C42*G42/IF(D42="C",100,IF(D42="M",1000,1)))</f>
        <v/>
      </c>
      <c r="I42" s="9" t="n"/>
    </row>
    <row r="43">
      <c r="A43" s="9" t="n"/>
      <c r="B43" s="9" t="inlineStr">
        <is>
          <t>Device plates</t>
        </is>
      </c>
      <c r="C43" s="10" t="n"/>
      <c r="D43" s="9" t="n"/>
      <c r="E43" s="11" t="n"/>
      <c r="F43" s="12">
        <f>IF(OR(C43="",E43=""),"",C43*E43/IF(D43="C",100,IF(D43="M",1000,1)))</f>
        <v/>
      </c>
      <c r="G43" s="13" t="n"/>
      <c r="H43" s="12">
        <f>IF(OR(C43="",G43=""),"",C43*G43/IF(D43="C",100,IF(D43="M",1000,1)))</f>
        <v/>
      </c>
      <c r="I43" s="9" t="n"/>
    </row>
    <row r="44">
      <c r="A44" s="9" t="n"/>
      <c r="B44" s="9" t="n"/>
      <c r="C44" s="10" t="n"/>
      <c r="D44" s="9" t="n"/>
      <c r="E44" s="11" t="n"/>
      <c r="F44" s="12">
        <f>IF(OR(C44="",E44=""),"",C44*E44/IF(D44="C",100,IF(D44="M",1000,1)))</f>
        <v/>
      </c>
      <c r="G44" s="13" t="n"/>
      <c r="H44" s="12">
        <f>IF(OR(C44="",G44=""),"",C44*G44/IF(D44="C",100,IF(D44="M",1000,1)))</f>
        <v/>
      </c>
      <c r="I44" s="9" t="n"/>
    </row>
    <row r="45">
      <c r="A45" s="14" t="n"/>
      <c r="B45" s="14" t="inlineStr">
        <is>
          <t>Subtotal, wiring devices</t>
        </is>
      </c>
      <c r="C45" s="14" t="n"/>
      <c r="D45" s="14" t="n"/>
      <c r="E45" s="14" t="n"/>
      <c r="F45" s="15">
        <f>SUM(F38:F44)</f>
        <v/>
      </c>
      <c r="G45" s="14" t="n"/>
      <c r="H45" s="15">
        <f>SUM(H38:H44)</f>
        <v/>
      </c>
      <c r="I45" s="14" t="n"/>
    </row>
    <row r="47">
      <c r="A47" s="8" t="inlineStr">
        <is>
          <t>Lighting and controls</t>
        </is>
      </c>
      <c r="B47" s="8" t="n"/>
      <c r="C47" s="8" t="n"/>
      <c r="D47" s="8" t="n"/>
      <c r="E47" s="8" t="n"/>
      <c r="F47" s="8" t="n"/>
      <c r="G47" s="8" t="n"/>
      <c r="H47" s="8" t="n"/>
      <c r="I47" s="8" t="n"/>
    </row>
    <row r="48">
      <c r="A48" s="9" t="n"/>
      <c r="B48" s="9" t="inlineStr">
        <is>
          <t>Fixture type A</t>
        </is>
      </c>
      <c r="C48" s="10" t="n"/>
      <c r="D48" s="9" t="n"/>
      <c r="E48" s="11" t="n"/>
      <c r="F48" s="12">
        <f>IF(OR(C48="",E48=""),"",C48*E48/IF(D48="C",100,IF(D48="M",1000,1)))</f>
        <v/>
      </c>
      <c r="G48" s="13" t="n"/>
      <c r="H48" s="12">
        <f>IF(OR(C48="",G48=""),"",C48*G48/IF(D48="C",100,IF(D48="M",1000,1)))</f>
        <v/>
      </c>
      <c r="I48" s="9" t="n"/>
    </row>
    <row r="49">
      <c r="A49" s="9" t="n"/>
      <c r="B49" s="9" t="inlineStr">
        <is>
          <t>Fixture type B</t>
        </is>
      </c>
      <c r="C49" s="10" t="n"/>
      <c r="D49" s="9" t="n"/>
      <c r="E49" s="11" t="n"/>
      <c r="F49" s="12">
        <f>IF(OR(C49="",E49=""),"",C49*E49/IF(D49="C",100,IF(D49="M",1000,1)))</f>
        <v/>
      </c>
      <c r="G49" s="13" t="n"/>
      <c r="H49" s="12">
        <f>IF(OR(C49="",G49=""),"",C49*G49/IF(D49="C",100,IF(D49="M",1000,1)))</f>
        <v/>
      </c>
      <c r="I49" s="9" t="n"/>
    </row>
    <row r="50">
      <c r="A50" s="9" t="n"/>
      <c r="B50" s="9" t="inlineStr">
        <is>
          <t>Fixture type C</t>
        </is>
      </c>
      <c r="C50" s="10" t="n"/>
      <c r="D50" s="9" t="n"/>
      <c r="E50" s="11" t="n"/>
      <c r="F50" s="12">
        <f>IF(OR(C50="",E50=""),"",C50*E50/IF(D50="C",100,IF(D50="M",1000,1)))</f>
        <v/>
      </c>
      <c r="G50" s="13" t="n"/>
      <c r="H50" s="12">
        <f>IF(OR(C50="",G50=""),"",C50*G50/IF(D50="C",100,IF(D50="M",1000,1)))</f>
        <v/>
      </c>
      <c r="I50" s="9" t="n"/>
    </row>
    <row r="51">
      <c r="A51" s="9" t="n"/>
      <c r="B51" s="9" t="inlineStr">
        <is>
          <t>Exit sign</t>
        </is>
      </c>
      <c r="C51" s="10" t="n"/>
      <c r="D51" s="9" t="n"/>
      <c r="E51" s="11" t="n"/>
      <c r="F51" s="12">
        <f>IF(OR(C51="",E51=""),"",C51*E51/IF(D51="C",100,IF(D51="M",1000,1)))</f>
        <v/>
      </c>
      <c r="G51" s="13" t="n"/>
      <c r="H51" s="12">
        <f>IF(OR(C51="",G51=""),"",C51*G51/IF(D51="C",100,IF(D51="M",1000,1)))</f>
        <v/>
      </c>
      <c r="I51" s="9" t="n"/>
    </row>
    <row r="52">
      <c r="A52" s="9" t="n"/>
      <c r="B52" s="9" t="inlineStr">
        <is>
          <t>Emergency lighting unit</t>
        </is>
      </c>
      <c r="C52" s="10" t="n"/>
      <c r="D52" s="9" t="n"/>
      <c r="E52" s="11" t="n"/>
      <c r="F52" s="12">
        <f>IF(OR(C52="",E52=""),"",C52*E52/IF(D52="C",100,IF(D52="M",1000,1)))</f>
        <v/>
      </c>
      <c r="G52" s="13" t="n"/>
      <c r="H52" s="12">
        <f>IF(OR(C52="",G52=""),"",C52*G52/IF(D52="C",100,IF(D52="M",1000,1)))</f>
        <v/>
      </c>
      <c r="I52" s="9" t="n"/>
    </row>
    <row r="53">
      <c r="A53" s="9" t="n"/>
      <c r="B53" s="9" t="inlineStr">
        <is>
          <t>Occupancy sensor</t>
        </is>
      </c>
      <c r="C53" s="10" t="n"/>
      <c r="D53" s="9" t="n"/>
      <c r="E53" s="11" t="n"/>
      <c r="F53" s="12">
        <f>IF(OR(C53="",E53=""),"",C53*E53/IF(D53="C",100,IF(D53="M",1000,1)))</f>
        <v/>
      </c>
      <c r="G53" s="13" t="n"/>
      <c r="H53" s="12">
        <f>IF(OR(C53="",G53=""),"",C53*G53/IF(D53="C",100,IF(D53="M",1000,1)))</f>
        <v/>
      </c>
      <c r="I53" s="9" t="n"/>
    </row>
    <row r="54">
      <c r="A54" s="9" t="n"/>
      <c r="B54" s="9" t="n"/>
      <c r="C54" s="10" t="n"/>
      <c r="D54" s="9" t="n"/>
      <c r="E54" s="11" t="n"/>
      <c r="F54" s="12">
        <f>IF(OR(C54="",E54=""),"",C54*E54/IF(D54="C",100,IF(D54="M",1000,1)))</f>
        <v/>
      </c>
      <c r="G54" s="13" t="n"/>
      <c r="H54" s="12">
        <f>IF(OR(C54="",G54=""),"",C54*G54/IF(D54="C",100,IF(D54="M",1000,1)))</f>
        <v/>
      </c>
      <c r="I54" s="9" t="n"/>
    </row>
    <row r="55">
      <c r="A55" s="14" t="n"/>
      <c r="B55" s="14" t="inlineStr">
        <is>
          <t>Subtotal, lighting and controls</t>
        </is>
      </c>
      <c r="C55" s="14" t="n"/>
      <c r="D55" s="14" t="n"/>
      <c r="E55" s="14" t="n"/>
      <c r="F55" s="15">
        <f>SUM(F48:F54)</f>
        <v/>
      </c>
      <c r="G55" s="14" t="n"/>
      <c r="H55" s="15">
        <f>SUM(H48:H54)</f>
        <v/>
      </c>
      <c r="I55" s="14" t="n"/>
    </row>
    <row r="57">
      <c r="A57" s="8" t="inlineStr">
        <is>
          <t>Equipment connections</t>
        </is>
      </c>
      <c r="B57" s="8" t="n"/>
      <c r="C57" s="8" t="n"/>
      <c r="D57" s="8" t="n"/>
      <c r="E57" s="8" t="n"/>
      <c r="F57" s="8" t="n"/>
      <c r="G57" s="8" t="n"/>
      <c r="H57" s="8" t="n"/>
      <c r="I57" s="8" t="n"/>
    </row>
    <row r="58">
      <c r="A58" s="9" t="n"/>
      <c r="B58" s="9" t="inlineStr">
        <is>
          <t>HVAC equipment connection</t>
        </is>
      </c>
      <c r="C58" s="10" t="n"/>
      <c r="D58" s="9" t="n"/>
      <c r="E58" s="11" t="n"/>
      <c r="F58" s="12">
        <f>IF(OR(C58="",E58=""),"",C58*E58/IF(D58="C",100,IF(D58="M",1000,1)))</f>
        <v/>
      </c>
      <c r="G58" s="13" t="n"/>
      <c r="H58" s="12">
        <f>IF(OR(C58="",G58=""),"",C58*G58/IF(D58="C",100,IF(D58="M",1000,1)))</f>
        <v/>
      </c>
      <c r="I58" s="9" t="n"/>
    </row>
    <row r="59">
      <c r="A59" s="9" t="n"/>
      <c r="B59" s="9" t="inlineStr">
        <is>
          <t>Water heater connection</t>
        </is>
      </c>
      <c r="C59" s="10" t="n"/>
      <c r="D59" s="9" t="n"/>
      <c r="E59" s="11" t="n"/>
      <c r="F59" s="12">
        <f>IF(OR(C59="",E59=""),"",C59*E59/IF(D59="C",100,IF(D59="M",1000,1)))</f>
        <v/>
      </c>
      <c r="G59" s="13" t="n"/>
      <c r="H59" s="12">
        <f>IF(OR(C59="",G59=""),"",C59*G59/IF(D59="C",100,IF(D59="M",1000,1)))</f>
        <v/>
      </c>
      <c r="I59" s="9" t="n"/>
    </row>
    <row r="60">
      <c r="A60" s="9" t="n"/>
      <c r="B60" s="9" t="inlineStr">
        <is>
          <t>Motor connection</t>
        </is>
      </c>
      <c r="C60" s="10" t="n"/>
      <c r="D60" s="9" t="n"/>
      <c r="E60" s="11" t="n"/>
      <c r="F60" s="12">
        <f>IF(OR(C60="",E60=""),"",C60*E60/IF(D60="C",100,IF(D60="M",1000,1)))</f>
        <v/>
      </c>
      <c r="G60" s="13" t="n"/>
      <c r="H60" s="12">
        <f>IF(OR(C60="",G60=""),"",C60*G60/IF(D60="C",100,IF(D60="M",1000,1)))</f>
        <v/>
      </c>
      <c r="I60" s="9" t="n"/>
    </row>
    <row r="61">
      <c r="A61" s="9" t="n"/>
      <c r="B61" s="9" t="inlineStr">
        <is>
          <t>EV charger</t>
        </is>
      </c>
      <c r="C61" s="10" t="n"/>
      <c r="D61" s="9" t="n"/>
      <c r="E61" s="11" t="n"/>
      <c r="F61" s="12">
        <f>IF(OR(C61="",E61=""),"",C61*E61/IF(D61="C",100,IF(D61="M",1000,1)))</f>
        <v/>
      </c>
      <c r="G61" s="13" t="n"/>
      <c r="H61" s="12">
        <f>IF(OR(C61="",G61=""),"",C61*G61/IF(D61="C",100,IF(D61="M",1000,1)))</f>
        <v/>
      </c>
      <c r="I61" s="9" t="n"/>
    </row>
    <row r="62">
      <c r="A62" s="9" t="n"/>
      <c r="B62" s="9" t="n"/>
      <c r="C62" s="10" t="n"/>
      <c r="D62" s="9" t="n"/>
      <c r="E62" s="11" t="n"/>
      <c r="F62" s="12">
        <f>IF(OR(C62="",E62=""),"",C62*E62/IF(D62="C",100,IF(D62="M",1000,1)))</f>
        <v/>
      </c>
      <c r="G62" s="13" t="n"/>
      <c r="H62" s="12">
        <f>IF(OR(C62="",G62=""),"",C62*G62/IF(D62="C",100,IF(D62="M",1000,1)))</f>
        <v/>
      </c>
      <c r="I62" s="9" t="n"/>
    </row>
    <row r="63">
      <c r="A63" s="14" t="n"/>
      <c r="B63" s="14" t="inlineStr">
        <is>
          <t>Subtotal, equipment connections</t>
        </is>
      </c>
      <c r="C63" s="14" t="n"/>
      <c r="D63" s="14" t="n"/>
      <c r="E63" s="14" t="n"/>
      <c r="F63" s="15">
        <f>SUM(F58:F62)</f>
        <v/>
      </c>
      <c r="G63" s="14" t="n"/>
      <c r="H63" s="15">
        <f>SUM(H58:H62)</f>
        <v/>
      </c>
      <c r="I63" s="14" t="n"/>
    </row>
    <row r="65">
      <c r="A65" s="8" t="inlineStr">
        <is>
          <t>Fire alarm and low voltage (if in scope)</t>
        </is>
      </c>
      <c r="B65" s="8" t="n"/>
      <c r="C65" s="8" t="n"/>
      <c r="D65" s="8" t="n"/>
      <c r="E65" s="8" t="n"/>
      <c r="F65" s="8" t="n"/>
      <c r="G65" s="8" t="n"/>
      <c r="H65" s="8" t="n"/>
      <c r="I65" s="8" t="n"/>
    </row>
    <row r="66">
      <c r="A66" s="9" t="n"/>
      <c r="B66" s="9" t="inlineStr">
        <is>
          <t>Fire alarm device</t>
        </is>
      </c>
      <c r="C66" s="10" t="n"/>
      <c r="D66" s="9" t="n"/>
      <c r="E66" s="11" t="n"/>
      <c r="F66" s="12">
        <f>IF(OR(C66="",E66=""),"",C66*E66/IF(D66="C",100,IF(D66="M",1000,1)))</f>
        <v/>
      </c>
      <c r="G66" s="13" t="n"/>
      <c r="H66" s="12">
        <f>IF(OR(C66="",G66=""),"",C66*G66/IF(D66="C",100,IF(D66="M",1000,1)))</f>
        <v/>
      </c>
      <c r="I66" s="9" t="n"/>
    </row>
    <row r="67">
      <c r="A67" s="9" t="n"/>
      <c r="B67" s="9" t="inlineStr">
        <is>
          <t>Data outlet and backbox</t>
        </is>
      </c>
      <c r="C67" s="10" t="n"/>
      <c r="D67" s="9" t="n"/>
      <c r="E67" s="11" t="n"/>
      <c r="F67" s="12">
        <f>IF(OR(C67="",E67=""),"",C67*E67/IF(D67="C",100,IF(D67="M",1000,1)))</f>
        <v/>
      </c>
      <c r="G67" s="13" t="n"/>
      <c r="H67" s="12">
        <f>IF(OR(C67="",G67=""),"",C67*G67/IF(D67="C",100,IF(D67="M",1000,1)))</f>
        <v/>
      </c>
      <c r="I67" s="9" t="n"/>
    </row>
    <row r="68">
      <c r="A68" s="9" t="n"/>
      <c r="B68" s="9" t="inlineStr">
        <is>
          <t>Pathway and sleeves</t>
        </is>
      </c>
      <c r="C68" s="10" t="n"/>
      <c r="D68" s="9" t="n"/>
      <c r="E68" s="11" t="n"/>
      <c r="F68" s="12">
        <f>IF(OR(C68="",E68=""),"",C68*E68/IF(D68="C",100,IF(D68="M",1000,1)))</f>
        <v/>
      </c>
      <c r="G68" s="13" t="n"/>
      <c r="H68" s="12">
        <f>IF(OR(C68="",G68=""),"",C68*G68/IF(D68="C",100,IF(D68="M",1000,1)))</f>
        <v/>
      </c>
      <c r="I68" s="9" t="n"/>
    </row>
    <row r="69">
      <c r="A69" s="9" t="n"/>
      <c r="B69" s="9" t="n"/>
      <c r="C69" s="10" t="n"/>
      <c r="D69" s="9" t="n"/>
      <c r="E69" s="11" t="n"/>
      <c r="F69" s="12">
        <f>IF(OR(C69="",E69=""),"",C69*E69/IF(D69="C",100,IF(D69="M",1000,1)))</f>
        <v/>
      </c>
      <c r="G69" s="13" t="n"/>
      <c r="H69" s="12">
        <f>IF(OR(C69="",G69=""),"",C69*G69/IF(D69="C",100,IF(D69="M",1000,1)))</f>
        <v/>
      </c>
      <c r="I69" s="9" t="n"/>
    </row>
    <row r="70">
      <c r="A70" s="14" t="n"/>
      <c r="B70" s="14" t="inlineStr">
        <is>
          <t>Subtotal, fire alarm and low voltage</t>
        </is>
      </c>
      <c r="C70" s="14" t="n"/>
      <c r="D70" s="14" t="n"/>
      <c r="E70" s="14" t="n"/>
      <c r="F70" s="15">
        <f>SUM(F66:F69)</f>
        <v/>
      </c>
      <c r="G70" s="14" t="n"/>
      <c r="H70" s="15">
        <f>SUM(H66:H69)</f>
        <v/>
      </c>
      <c r="I70" s="14" t="n"/>
    </row>
    <row r="72">
      <c r="A72" s="8" t="inlineStr">
        <is>
          <t>Temporary power and miscellaneous</t>
        </is>
      </c>
      <c r="B72" s="8" t="n"/>
      <c r="C72" s="8" t="n"/>
      <c r="D72" s="8" t="n"/>
      <c r="E72" s="8" t="n"/>
      <c r="F72" s="8" t="n"/>
      <c r="G72" s="8" t="n"/>
      <c r="H72" s="8" t="n"/>
      <c r="I72" s="8" t="n"/>
    </row>
    <row r="73">
      <c r="A73" s="9" t="n"/>
      <c r="B73" s="9" t="inlineStr">
        <is>
          <t>Temporary power</t>
        </is>
      </c>
      <c r="C73" s="10" t="n"/>
      <c r="D73" s="9" t="n"/>
      <c r="E73" s="11" t="n"/>
      <c r="F73" s="12">
        <f>IF(OR(C73="",E73=""),"",C73*E73/IF(D73="C",100,IF(D73="M",1000,1)))</f>
        <v/>
      </c>
      <c r="G73" s="13" t="n"/>
      <c r="H73" s="12">
        <f>IF(OR(C73="",G73=""),"",C73*G73/IF(D73="C",100,IF(D73="M",1000,1)))</f>
        <v/>
      </c>
      <c r="I73" s="9" t="n"/>
    </row>
    <row r="74">
      <c r="A74" s="9" t="n"/>
      <c r="B74" s="9" t="inlineStr">
        <is>
          <t>Fire stopping</t>
        </is>
      </c>
      <c r="C74" s="10" t="n"/>
      <c r="D74" s="9" t="n"/>
      <c r="E74" s="11" t="n"/>
      <c r="F74" s="12">
        <f>IF(OR(C74="",E74=""),"",C74*E74/IF(D74="C",100,IF(D74="M",1000,1)))</f>
        <v/>
      </c>
      <c r="G74" s="13" t="n"/>
      <c r="H74" s="12">
        <f>IF(OR(C74="",G74=""),"",C74*G74/IF(D74="C",100,IF(D74="M",1000,1)))</f>
        <v/>
      </c>
      <c r="I74" s="9" t="n"/>
    </row>
    <row r="75">
      <c r="A75" s="9" t="n"/>
      <c r="B75" s="9" t="inlineStr">
        <is>
          <t>Core drilling</t>
        </is>
      </c>
      <c r="C75" s="10" t="n"/>
      <c r="D75" s="9" t="n"/>
      <c r="E75" s="11" t="n"/>
      <c r="F75" s="12">
        <f>IF(OR(C75="",E75=""),"",C75*E75/IF(D75="C",100,IF(D75="M",1000,1)))</f>
        <v/>
      </c>
      <c r="G75" s="13" t="n"/>
      <c r="H75" s="12">
        <f>IF(OR(C75="",G75=""),"",C75*G75/IF(D75="C",100,IF(D75="M",1000,1)))</f>
        <v/>
      </c>
      <c r="I75" s="9" t="n"/>
    </row>
    <row r="76">
      <c r="A76" s="9" t="n"/>
      <c r="B76" s="9" t="inlineStr">
        <is>
          <t>Testing and labeling</t>
        </is>
      </c>
      <c r="C76" s="10" t="n"/>
      <c r="D76" s="9" t="n"/>
      <c r="E76" s="11" t="n"/>
      <c r="F76" s="12">
        <f>IF(OR(C76="",E76=""),"",C76*E76/IF(D76="C",100,IF(D76="M",1000,1)))</f>
        <v/>
      </c>
      <c r="G76" s="13" t="n"/>
      <c r="H76" s="12">
        <f>IF(OR(C76="",G76=""),"",C76*G76/IF(D76="C",100,IF(D76="M",1000,1)))</f>
        <v/>
      </c>
      <c r="I76" s="9" t="n"/>
    </row>
    <row r="77">
      <c r="A77" s="9" t="n"/>
      <c r="B77" s="9" t="n"/>
      <c r="C77" s="10" t="n"/>
      <c r="D77" s="9" t="n"/>
      <c r="E77" s="11" t="n"/>
      <c r="F77" s="12">
        <f>IF(OR(C77="",E77=""),"",C77*E77/IF(D77="C",100,IF(D77="M",1000,1)))</f>
        <v/>
      </c>
      <c r="G77" s="13" t="n"/>
      <c r="H77" s="12">
        <f>IF(OR(C77="",G77=""),"",C77*G77/IF(D77="C",100,IF(D77="M",1000,1)))</f>
        <v/>
      </c>
      <c r="I77" s="9" t="n"/>
    </row>
    <row r="78">
      <c r="A78" s="14" t="n"/>
      <c r="B78" s="14" t="inlineStr">
        <is>
          <t>Subtotal, temporary power and miscellaneous</t>
        </is>
      </c>
      <c r="C78" s="14" t="n"/>
      <c r="D78" s="14" t="n"/>
      <c r="E78" s="14" t="n"/>
      <c r="F78" s="15">
        <f>SUM(F73:F77)</f>
        <v/>
      </c>
      <c r="G78" s="14" t="n"/>
      <c r="H78" s="15">
        <f>SUM(H73:H77)</f>
        <v/>
      </c>
      <c r="I78" s="14" t="n"/>
    </row>
    <row r="80">
      <c r="A80" s="8" t="n"/>
      <c r="B80" s="8" t="inlineStr">
        <is>
          <t>TOTAL MATERIAL AND LABOR HOURS</t>
        </is>
      </c>
      <c r="C80" s="8" t="n"/>
      <c r="D80" s="8" t="n"/>
      <c r="E80" s="8" t="n"/>
      <c r="F80" s="16">
        <f>F17+F25+F35+F45+F55+F63+F70+F78</f>
        <v/>
      </c>
      <c r="G80" s="8" t="n"/>
      <c r="H80" s="16">
        <f>H17+H25+H35+H45+H55+H63+H70+H78</f>
        <v/>
      </c>
      <c r="I80" s="8" t="n"/>
    </row>
    <row r="82">
      <c r="A82" s="4" t="inlineStr">
        <is>
          <t>Template by AmpCount, ampcount.com</t>
        </is>
      </c>
    </row>
  </sheetData>
  <mergeCells count="4">
    <mergeCell ref="B6:E6"/>
    <mergeCell ref="B3:E3"/>
    <mergeCell ref="B5:E5"/>
    <mergeCell ref="B4:E4"/>
  </mergeCells>
  <dataValidations count="2">
    <dataValidation sqref="D10 D11 D12 D13 D14 D15 D16 D20 D21 D22 D23 D24 D28 D29 D30 D31 D32 D33 D34 D38 D39 D40 D41 D42 D43 D44 D48 D49 D50 D51 D52 D53 D54 D58 D59 D60 D61 D62 D66 D67 D68 D69 D73 D74 D75 D76 D77" showDropDown="0" showInputMessage="0" showErrorMessage="0" allowBlank="1" type="list">
      <formula1>"EA,LF,C,M,LOT"</formula1>
    </dataValidation>
    <dataValidation sqref="C10 C11 C12 C13 C14 C15 C16 C20 C21 C22 C23 C24 C28 C29 C30 C31 C32 C33 C34 C38 C39 C40 C41 C42 C43 C44 C48 C49 C50 C51 C52 C53 C54 C58 C59 C60 C61 C62 C66 C67 C68 C69 C73 C74 C75 C76 C77 E10 E11 E12 E13 E14 E15 E16 E20 E21 E22 E23 E24 E28 E29 E30 E31 E32 E33 E34 E38 E39 E40 E41 E42 E43 E44 E48 E49 E50 E51 E52 E53 E54 E58 E59 E60 E61 E62 E66 E67 E68 E69 E73 E74 E75 E76 E77 G10 G11 G12 G13 G14 G15 G16 G20 G21 G22 G23 G24 G28 G29 G30 G31 G32 G33 G34 G38 G39 G40 G41 G42 G43 G44 G48 G49 G50 G51 G52 G53 G54 G58 G59 G60 G61 G62 G66 G67 G68 G69 G73 G74 G75 G76 G77" showDropDown="0" showInputMessage="0" showErrorMessage="0" allowBlank="1" error="Enter a number, 0 or more." type="decimal" operator="greaterThanOrEqual">
      <formula1>0</formula1>
    </dataValidation>
  </dataValidations>
  <pageMargins left="0.4" right="0.4" top="0.6" bottom="0.6" header="0.5" footer="0.5"/>
  <pageSetup orientation="landscape" paperSize="1" fitToHeight="0" fitToWidth="1"/>
  <headerFooter>
    <oddHeader/>
    <oddFooter>&amp;L&amp;8 Template by AmpCount, ampcount.com&amp;R&amp;8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0"/>
  <sheetViews>
    <sheetView showGridLines="0" workbookViewId="0">
      <selection activeCell="A1" sqref="A1"/>
    </sheetView>
  </sheetViews>
  <sheetFormatPr baseColWidth="8" defaultRowHeight="15"/>
  <cols>
    <col width="62" customWidth="1" min="1" max="1"/>
    <col width="18" customWidth="1" min="2" max="2"/>
  </cols>
  <sheetData>
    <row r="1">
      <c r="A1" s="1" t="inlineStr">
        <is>
          <t>Bid Summary</t>
        </is>
      </c>
    </row>
    <row r="2">
      <c r="A2" s="5">
        <f>IF(Estimate!B3="","",Estimate!B3)</f>
        <v/>
      </c>
    </row>
    <row r="4">
      <c r="A4" s="17" t="inlineStr">
        <is>
          <t>Material</t>
        </is>
      </c>
      <c r="B4" s="18" t="n"/>
    </row>
    <row r="5">
      <c r="A5" s="9" t="inlineStr">
        <is>
          <t>Material subtotal (from Estimate)</t>
        </is>
      </c>
      <c r="B5" s="12">
        <f>Estimate!F80</f>
        <v/>
      </c>
    </row>
    <row r="6">
      <c r="A6" s="9" t="inlineStr">
        <is>
          <t>Small material and waste allowance, %</t>
        </is>
      </c>
      <c r="B6" s="19" t="n"/>
    </row>
    <row r="7">
      <c r="A7" s="9" t="inlineStr">
        <is>
          <t>Waste allowance amount</t>
        </is>
      </c>
      <c r="B7" s="12">
        <f>B5*B6</f>
        <v/>
      </c>
    </row>
    <row r="8">
      <c r="A8" s="9" t="inlineStr">
        <is>
          <t>Sales tax rate on material, %</t>
        </is>
      </c>
      <c r="B8" s="19" t="n"/>
    </row>
    <row r="9">
      <c r="A9" s="9" t="inlineStr">
        <is>
          <t>Sales tax</t>
        </is>
      </c>
      <c r="B9" s="12">
        <f>(B5+B7)*B8</f>
        <v/>
      </c>
    </row>
    <row r="10">
      <c r="A10" s="20" t="inlineStr">
        <is>
          <t>Material total</t>
        </is>
      </c>
      <c r="B10" s="15">
        <f>B5+B7+B9</f>
        <v/>
      </c>
    </row>
    <row r="11">
      <c r="A11" s="17" t="inlineStr">
        <is>
          <t>Labor</t>
        </is>
      </c>
      <c r="B11" s="18" t="n"/>
    </row>
    <row r="12">
      <c r="A12" s="9" t="inlineStr">
        <is>
          <t>Base labor hours (from Estimate)</t>
        </is>
      </c>
      <c r="B12" s="12">
        <f>Estimate!H80</f>
        <v/>
      </c>
    </row>
    <row r="13">
      <c r="A13" s="9" t="inlineStr">
        <is>
          <t>Difficulty factor (1.00 = normal conditions)</t>
        </is>
      </c>
      <c r="B13" s="21" t="n">
        <v>1</v>
      </c>
    </row>
    <row r="14">
      <c r="A14" s="9" t="inlineStr">
        <is>
          <t>Adjusted labor hours</t>
        </is>
      </c>
      <c r="B14" s="12">
        <f>B12*B13</f>
        <v/>
      </c>
    </row>
    <row r="15">
      <c r="A15" s="9" t="inlineStr">
        <is>
          <t>Burdened labor rate, $ per hour</t>
        </is>
      </c>
      <c r="B15" s="11" t="n"/>
    </row>
    <row r="16">
      <c r="A16" s="20" t="inlineStr">
        <is>
          <t>Labor total</t>
        </is>
      </c>
      <c r="B16" s="15">
        <f>B14*B15</f>
        <v/>
      </c>
    </row>
    <row r="17">
      <c r="A17" s="17" t="inlineStr">
        <is>
          <t>Other direct costs</t>
        </is>
      </c>
      <c r="B17" s="18" t="n"/>
    </row>
    <row r="18">
      <c r="A18" s="9" t="inlineStr">
        <is>
          <t>Equipment and rentals (lifts, trenchers, tools)</t>
        </is>
      </c>
      <c r="B18" s="11" t="n"/>
    </row>
    <row r="19">
      <c r="A19" s="9" t="inlineStr">
        <is>
          <t>Subcontracts (fire alarm, low voltage, trenching, other)</t>
        </is>
      </c>
      <c r="B19" s="11" t="n"/>
    </row>
    <row r="20">
      <c r="A20" s="9" t="inlineStr">
        <is>
          <t>Permits and fees</t>
        </is>
      </c>
      <c r="B20" s="11" t="n"/>
    </row>
    <row r="21">
      <c r="A21" s="9" t="inlineStr">
        <is>
          <t>General conditions (supervision, trucks, temp facilities, cleanup)</t>
        </is>
      </c>
      <c r="B21" s="11" t="n"/>
    </row>
    <row r="22">
      <c r="A22" s="20" t="inlineStr">
        <is>
          <t>TOTAL DIRECT COST</t>
        </is>
      </c>
      <c r="B22" s="15">
        <f>B10+B16+B18+B19+B20+B21</f>
        <v/>
      </c>
    </row>
    <row r="23">
      <c r="A23" s="17" t="inlineStr">
        <is>
          <t>Markups</t>
        </is>
      </c>
      <c r="B23" s="18" t="n"/>
    </row>
    <row r="24">
      <c r="A24" s="9" t="inlineStr">
        <is>
          <t>Overhead, % markup on direct cost</t>
        </is>
      </c>
      <c r="B24" s="19" t="n"/>
    </row>
    <row r="25">
      <c r="A25" s="9" t="inlineStr">
        <is>
          <t>Overhead amount</t>
        </is>
      </c>
      <c r="B25" s="12">
        <f>B22*B24</f>
        <v/>
      </c>
    </row>
    <row r="26">
      <c r="A26" s="9" t="inlineStr">
        <is>
          <t>Cost plus overhead</t>
        </is>
      </c>
      <c r="B26" s="12">
        <f>B22+B25</f>
        <v/>
      </c>
    </row>
    <row r="27">
      <c r="A27" s="9" t="inlineStr">
        <is>
          <t>Profit, % markup on cost plus overhead</t>
        </is>
      </c>
      <c r="B27" s="19" t="n"/>
    </row>
    <row r="28">
      <c r="A28" s="9" t="inlineStr">
        <is>
          <t>Profit amount</t>
        </is>
      </c>
      <c r="B28" s="12">
        <f>B26*B27</f>
        <v/>
      </c>
    </row>
    <row r="29">
      <c r="A29" s="9" t="inlineStr">
        <is>
          <t>Bond, % of price before bond (leave blank if none)</t>
        </is>
      </c>
      <c r="B29" s="19" t="n"/>
    </row>
    <row r="30">
      <c r="A30" s="9" t="inlineStr">
        <is>
          <t>Bond amount</t>
        </is>
      </c>
      <c r="B30" s="12">
        <f>(B26+B28)*B29</f>
        <v/>
      </c>
    </row>
    <row r="31">
      <c r="A31" s="20" t="inlineStr">
        <is>
          <t>BID PRICE</t>
        </is>
      </c>
      <c r="B31" s="15">
        <f>B26+B28+B30</f>
        <v/>
      </c>
    </row>
    <row r="32">
      <c r="A32" s="20" t="inlineStr">
        <is>
          <t>Bid price rounded up to the next $100</t>
        </is>
      </c>
      <c r="B32" s="15">
        <f>ROUNDUP(B31,-2)</f>
        <v/>
      </c>
    </row>
    <row r="33">
      <c r="A33" s="17" t="inlineStr">
        <is>
          <t>Checks</t>
        </is>
      </c>
      <c r="B33" s="18" t="n"/>
    </row>
    <row r="34">
      <c r="A34" s="9" t="inlineStr">
        <is>
          <t>Total markup over direct cost</t>
        </is>
      </c>
      <c r="B34" s="22">
        <f>IF(B22=0,"",B31/B22-1)</f>
        <v/>
      </c>
    </row>
    <row r="35">
      <c r="A35" s="9" t="inlineStr">
        <is>
          <t>Profit as a margin of the bid price</t>
        </is>
      </c>
      <c r="B35" s="22">
        <f>IF(B31=0,"",B28/B31)</f>
        <v/>
      </c>
    </row>
    <row r="36">
      <c r="A36" s="9" t="inlineStr">
        <is>
          <t>Bid price per adjusted labor hour</t>
        </is>
      </c>
      <c r="B36" s="12">
        <f>IF(B14=0,"",B31/B14)</f>
        <v/>
      </c>
    </row>
    <row r="38">
      <c r="A38" s="4" t="inlineStr">
        <is>
          <t>White cells are inputs. Overhead and profit are markups on cost; the Checks block shows the resulting margin.</t>
        </is>
      </c>
    </row>
    <row r="40">
      <c r="A40" s="4" t="inlineStr">
        <is>
          <t>Template by AmpCount, ampcount.com</t>
        </is>
      </c>
    </row>
  </sheetData>
  <dataValidations count="2">
    <dataValidation sqref="B6 B8 B24 B27 B29" showDropDown="0" showInputMessage="0" showErrorMessage="0" allowBlank="1" errorTitle="Percent" error="Enter a percent such as 10% (or 0.10)." type="decimal" operator="between">
      <formula1>0</formula1>
      <formula2>1</formula2>
    </dataValidation>
    <dataValidation sqref="B13" showDropDown="0" showInputMessage="0" showErrorMessage="0" allowBlank="1" errorTitle="Difficulty factor" error="Difficulty factor is usually between 0.50 and 2.00." type="decimal" operator="between">
      <formula1>0.5</formula1>
      <formula2>2</formula2>
    </dataValidation>
  </dataValidations>
  <pageMargins left="0.4" right="0.4" top="0.6" bottom="0.6" header="0.5" footer="0.5"/>
  <pageSetup orientation="portrait" paperSize="1" fitToHeight="0" fitToWidth="1"/>
  <headerFooter>
    <oddHeader/>
    <oddFooter>&amp;L&amp;8 Template by AmpCount, ampcount.com&amp;R&amp;8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46"/>
  <sheetViews>
    <sheetView showGridLines="0" workbookViewId="0">
      <pane ySplit="4" topLeftCell="A5" activePane="bottomLeft" state="frozen"/>
      <selection pane="bottomLeft" activeCell="A1" sqref="A1"/>
    </sheetView>
  </sheetViews>
  <sheetFormatPr baseColWidth="8" defaultRowHeight="15"/>
  <cols>
    <col width="36" customWidth="1" min="1" max="1"/>
    <col width="14" customWidth="1" min="2" max="2"/>
    <col width="14" customWidth="1" min="3" max="3"/>
    <col width="14" customWidth="1" min="4" max="4"/>
    <col width="44" customWidth="1" min="5" max="5"/>
    <col width="14" customWidth="1" min="6" max="6"/>
  </cols>
  <sheetData>
    <row r="1">
      <c r="A1" s="1" t="inlineStr">
        <is>
          <t>My labor units</t>
        </is>
      </c>
    </row>
    <row r="2">
      <c r="A2" s="4" t="inlineStr">
        <is>
          <t>Keep your shop's measured units here: installed quantity and hours from cost reports on finished jobs.</t>
        </is>
      </c>
    </row>
    <row r="4" ht="30" customHeight="1">
      <c r="A4" s="7" t="inlineStr">
        <is>
          <t>Item</t>
        </is>
      </c>
      <c r="B4" s="7" t="inlineStr">
        <is>
          <t>Unit (EA, C, M)</t>
        </is>
      </c>
      <c r="C4" s="7" t="inlineStr">
        <is>
          <t>Hours per unit</t>
        </is>
      </c>
      <c r="D4" s="7" t="inlineStr">
        <is>
          <t>Jobs measured</t>
        </is>
      </c>
      <c r="E4" s="7" t="inlineStr">
        <is>
          <t>Basis (job numbers, crew, conditions)</t>
        </is>
      </c>
      <c r="F4" s="7" t="inlineStr">
        <is>
          <t>Last updated</t>
        </is>
      </c>
    </row>
    <row r="5">
      <c r="A5" s="9" t="n"/>
      <c r="B5" s="9" t="n"/>
      <c r="C5" s="13" t="n"/>
      <c r="D5" s="9" t="n"/>
      <c r="E5" s="9" t="n"/>
      <c r="F5" s="9" t="n"/>
    </row>
    <row r="6">
      <c r="A6" s="9" t="n"/>
      <c r="B6" s="9" t="n"/>
      <c r="C6" s="13" t="n"/>
      <c r="D6" s="9" t="n"/>
      <c r="E6" s="9" t="n"/>
      <c r="F6" s="9" t="n"/>
    </row>
    <row r="7">
      <c r="A7" s="9" t="n"/>
      <c r="B7" s="9" t="n"/>
      <c r="C7" s="13" t="n"/>
      <c r="D7" s="9" t="n"/>
      <c r="E7" s="9" t="n"/>
      <c r="F7" s="9" t="n"/>
    </row>
    <row r="8">
      <c r="A8" s="9" t="n"/>
      <c r="B8" s="9" t="n"/>
      <c r="C8" s="13" t="n"/>
      <c r="D8" s="9" t="n"/>
      <c r="E8" s="9" t="n"/>
      <c r="F8" s="9" t="n"/>
    </row>
    <row r="9">
      <c r="A9" s="9" t="n"/>
      <c r="B9" s="9" t="n"/>
      <c r="C9" s="13" t="n"/>
      <c r="D9" s="9" t="n"/>
      <c r="E9" s="9" t="n"/>
      <c r="F9" s="9" t="n"/>
    </row>
    <row r="10">
      <c r="A10" s="9" t="n"/>
      <c r="B10" s="9" t="n"/>
      <c r="C10" s="13" t="n"/>
      <c r="D10" s="9" t="n"/>
      <c r="E10" s="9" t="n"/>
      <c r="F10" s="9" t="n"/>
    </row>
    <row r="11">
      <c r="A11" s="9" t="n"/>
      <c r="B11" s="9" t="n"/>
      <c r="C11" s="13" t="n"/>
      <c r="D11" s="9" t="n"/>
      <c r="E11" s="9" t="n"/>
      <c r="F11" s="9" t="n"/>
    </row>
    <row r="12">
      <c r="A12" s="9" t="n"/>
      <c r="B12" s="9" t="n"/>
      <c r="C12" s="13" t="n"/>
      <c r="D12" s="9" t="n"/>
      <c r="E12" s="9" t="n"/>
      <c r="F12" s="9" t="n"/>
    </row>
    <row r="13">
      <c r="A13" s="9" t="n"/>
      <c r="B13" s="9" t="n"/>
      <c r="C13" s="13" t="n"/>
      <c r="D13" s="9" t="n"/>
      <c r="E13" s="9" t="n"/>
      <c r="F13" s="9" t="n"/>
    </row>
    <row r="14">
      <c r="A14" s="9" t="n"/>
      <c r="B14" s="9" t="n"/>
      <c r="C14" s="13" t="n"/>
      <c r="D14" s="9" t="n"/>
      <c r="E14" s="9" t="n"/>
      <c r="F14" s="9" t="n"/>
    </row>
    <row r="15">
      <c r="A15" s="9" t="n"/>
      <c r="B15" s="9" t="n"/>
      <c r="C15" s="13" t="n"/>
      <c r="D15" s="9" t="n"/>
      <c r="E15" s="9" t="n"/>
      <c r="F15" s="9" t="n"/>
    </row>
    <row r="16">
      <c r="A16" s="9" t="n"/>
      <c r="B16" s="9" t="n"/>
      <c r="C16" s="13" t="n"/>
      <c r="D16" s="9" t="n"/>
      <c r="E16" s="9" t="n"/>
      <c r="F16" s="9" t="n"/>
    </row>
    <row r="17">
      <c r="A17" s="9" t="n"/>
      <c r="B17" s="9" t="n"/>
      <c r="C17" s="13" t="n"/>
      <c r="D17" s="9" t="n"/>
      <c r="E17" s="9" t="n"/>
      <c r="F17" s="9" t="n"/>
    </row>
    <row r="18">
      <c r="A18" s="9" t="n"/>
      <c r="B18" s="9" t="n"/>
      <c r="C18" s="13" t="n"/>
      <c r="D18" s="9" t="n"/>
      <c r="E18" s="9" t="n"/>
      <c r="F18" s="9" t="n"/>
    </row>
    <row r="19">
      <c r="A19" s="9" t="n"/>
      <c r="B19" s="9" t="n"/>
      <c r="C19" s="13" t="n"/>
      <c r="D19" s="9" t="n"/>
      <c r="E19" s="9" t="n"/>
      <c r="F19" s="9" t="n"/>
    </row>
    <row r="20">
      <c r="A20" s="9" t="n"/>
      <c r="B20" s="9" t="n"/>
      <c r="C20" s="13" t="n"/>
      <c r="D20" s="9" t="n"/>
      <c r="E20" s="9" t="n"/>
      <c r="F20" s="9" t="n"/>
    </row>
    <row r="21">
      <c r="A21" s="9" t="n"/>
      <c r="B21" s="9" t="n"/>
      <c r="C21" s="13" t="n"/>
      <c r="D21" s="9" t="n"/>
      <c r="E21" s="9" t="n"/>
      <c r="F21" s="9" t="n"/>
    </row>
    <row r="22">
      <c r="A22" s="9" t="n"/>
      <c r="B22" s="9" t="n"/>
      <c r="C22" s="13" t="n"/>
      <c r="D22" s="9" t="n"/>
      <c r="E22" s="9" t="n"/>
      <c r="F22" s="9" t="n"/>
    </row>
    <row r="23">
      <c r="A23" s="9" t="n"/>
      <c r="B23" s="9" t="n"/>
      <c r="C23" s="13" t="n"/>
      <c r="D23" s="9" t="n"/>
      <c r="E23" s="9" t="n"/>
      <c r="F23" s="9" t="n"/>
    </row>
    <row r="24">
      <c r="A24" s="9" t="n"/>
      <c r="B24" s="9" t="n"/>
      <c r="C24" s="13" t="n"/>
      <c r="D24" s="9" t="n"/>
      <c r="E24" s="9" t="n"/>
      <c r="F24" s="9" t="n"/>
    </row>
    <row r="25">
      <c r="A25" s="9" t="n"/>
      <c r="B25" s="9" t="n"/>
      <c r="C25" s="13" t="n"/>
      <c r="D25" s="9" t="n"/>
      <c r="E25" s="9" t="n"/>
      <c r="F25" s="9" t="n"/>
    </row>
    <row r="26">
      <c r="A26" s="9" t="n"/>
      <c r="B26" s="9" t="n"/>
      <c r="C26" s="13" t="n"/>
      <c r="D26" s="9" t="n"/>
      <c r="E26" s="9" t="n"/>
      <c r="F26" s="9" t="n"/>
    </row>
    <row r="27">
      <c r="A27" s="9" t="n"/>
      <c r="B27" s="9" t="n"/>
      <c r="C27" s="13" t="n"/>
      <c r="D27" s="9" t="n"/>
      <c r="E27" s="9" t="n"/>
      <c r="F27" s="9" t="n"/>
    </row>
    <row r="28">
      <c r="A28" s="9" t="n"/>
      <c r="B28" s="9" t="n"/>
      <c r="C28" s="13" t="n"/>
      <c r="D28" s="9" t="n"/>
      <c r="E28" s="9" t="n"/>
      <c r="F28" s="9" t="n"/>
    </row>
    <row r="29">
      <c r="A29" s="9" t="n"/>
      <c r="B29" s="9" t="n"/>
      <c r="C29" s="13" t="n"/>
      <c r="D29" s="9" t="n"/>
      <c r="E29" s="9" t="n"/>
      <c r="F29" s="9" t="n"/>
    </row>
    <row r="30">
      <c r="A30" s="9" t="n"/>
      <c r="B30" s="9" t="n"/>
      <c r="C30" s="13" t="n"/>
      <c r="D30" s="9" t="n"/>
      <c r="E30" s="9" t="n"/>
      <c r="F30" s="9" t="n"/>
    </row>
    <row r="31">
      <c r="A31" s="9" t="n"/>
      <c r="B31" s="9" t="n"/>
      <c r="C31" s="13" t="n"/>
      <c r="D31" s="9" t="n"/>
      <c r="E31" s="9" t="n"/>
      <c r="F31" s="9" t="n"/>
    </row>
    <row r="32">
      <c r="A32" s="9" t="n"/>
      <c r="B32" s="9" t="n"/>
      <c r="C32" s="13" t="n"/>
      <c r="D32" s="9" t="n"/>
      <c r="E32" s="9" t="n"/>
      <c r="F32" s="9" t="n"/>
    </row>
    <row r="33">
      <c r="A33" s="9" t="n"/>
      <c r="B33" s="9" t="n"/>
      <c r="C33" s="13" t="n"/>
      <c r="D33" s="9" t="n"/>
      <c r="E33" s="9" t="n"/>
      <c r="F33" s="9" t="n"/>
    </row>
    <row r="34">
      <c r="A34" s="9" t="n"/>
      <c r="B34" s="9" t="n"/>
      <c r="C34" s="13" t="n"/>
      <c r="D34" s="9" t="n"/>
      <c r="E34" s="9" t="n"/>
      <c r="F34" s="9" t="n"/>
    </row>
    <row r="35">
      <c r="A35" s="9" t="n"/>
      <c r="B35" s="9" t="n"/>
      <c r="C35" s="13" t="n"/>
      <c r="D35" s="9" t="n"/>
      <c r="E35" s="9" t="n"/>
      <c r="F35" s="9" t="n"/>
    </row>
    <row r="36">
      <c r="A36" s="9" t="n"/>
      <c r="B36" s="9" t="n"/>
      <c r="C36" s="13" t="n"/>
      <c r="D36" s="9" t="n"/>
      <c r="E36" s="9" t="n"/>
      <c r="F36" s="9" t="n"/>
    </row>
    <row r="37">
      <c r="A37" s="9" t="n"/>
      <c r="B37" s="9" t="n"/>
      <c r="C37" s="13" t="n"/>
      <c r="D37" s="9" t="n"/>
      <c r="E37" s="9" t="n"/>
      <c r="F37" s="9" t="n"/>
    </row>
    <row r="38">
      <c r="A38" s="9" t="n"/>
      <c r="B38" s="9" t="n"/>
      <c r="C38" s="13" t="n"/>
      <c r="D38" s="9" t="n"/>
      <c r="E38" s="9" t="n"/>
      <c r="F38" s="9" t="n"/>
    </row>
    <row r="39">
      <c r="A39" s="9" t="n"/>
      <c r="B39" s="9" t="n"/>
      <c r="C39" s="13" t="n"/>
      <c r="D39" s="9" t="n"/>
      <c r="E39" s="9" t="n"/>
      <c r="F39" s="9" t="n"/>
    </row>
    <row r="40">
      <c r="A40" s="9" t="n"/>
      <c r="B40" s="9" t="n"/>
      <c r="C40" s="13" t="n"/>
      <c r="D40" s="9" t="n"/>
      <c r="E40" s="9" t="n"/>
      <c r="F40" s="9" t="n"/>
    </row>
    <row r="41">
      <c r="A41" s="9" t="n"/>
      <c r="B41" s="9" t="n"/>
      <c r="C41" s="13" t="n"/>
      <c r="D41" s="9" t="n"/>
      <c r="E41" s="9" t="n"/>
      <c r="F41" s="9" t="n"/>
    </row>
    <row r="42">
      <c r="A42" s="9" t="n"/>
      <c r="B42" s="9" t="n"/>
      <c r="C42" s="13" t="n"/>
      <c r="D42" s="9" t="n"/>
      <c r="E42" s="9" t="n"/>
      <c r="F42" s="9" t="n"/>
    </row>
    <row r="43">
      <c r="A43" s="9" t="n"/>
      <c r="B43" s="9" t="n"/>
      <c r="C43" s="13" t="n"/>
      <c r="D43" s="9" t="n"/>
      <c r="E43" s="9" t="n"/>
      <c r="F43" s="9" t="n"/>
    </row>
    <row r="44">
      <c r="A44" s="9" t="n"/>
      <c r="B44" s="9" t="n"/>
      <c r="C44" s="13" t="n"/>
      <c r="D44" s="9" t="n"/>
      <c r="E44" s="9" t="n"/>
      <c r="F44" s="9" t="n"/>
    </row>
    <row r="46">
      <c r="A46" s="4" t="inlineStr">
        <is>
          <t>Template by AmpCount, ampcount.com</t>
        </is>
      </c>
    </row>
  </sheetData>
  <dataValidations count="1">
    <dataValidation sqref="B5:B44" showDropDown="0" showInputMessage="0" showErrorMessage="0" allowBlank="1" type="list">
      <formula1>"EA,LF,C,M,LOT"</formula1>
    </dataValidation>
  </dataValidations>
  <pageMargins left="0.4" right="0.4" top="0.6" bottom="0.6" header="0.5" footer="0.5"/>
  <pageSetup orientation="landscape" paperSize="1" fitToHeight="0" fitToWidth="1"/>
  <headerFooter>
    <oddHeader/>
    <oddFooter>&amp;L&amp;8 Template by AmpCount, ampcount.com&amp;R&amp;8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2026-11-03T14:00:46Z</dcterms:created>
  <dcterms:modified xmlns:dcterms="http://purl.org/dc/terms/" xmlns:xsi="http://www.w3.org/2001/XMLSchema-instance" xsi:type="dcterms:W3CDTF">2026-11-03T14:00:46Z</dcterms:modified>
</cp:coreProperties>
</file>